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<sst xmlns="http://schemas.openxmlformats.org/spreadsheetml/2006/main" count="78" uniqueCount="44">
  <si>
    <t>Bezirk Freiburg/Oberrhein</t>
  </si>
  <si>
    <t>Bezirks-Pokalrunde 2022/23</t>
  </si>
  <si>
    <t>SPNR</t>
  </si>
  <si>
    <t>MNR</t>
  </si>
  <si>
    <t>Mannschaft</t>
  </si>
  <si>
    <t>M</t>
  </si>
  <si>
    <t>Qualifikationsrunde</t>
  </si>
  <si>
    <t>Viertelfinale</t>
  </si>
  <si>
    <t>Reihenfolge</t>
  </si>
  <si>
    <t>Index</t>
  </si>
  <si>
    <t>Zufall_fix</t>
  </si>
  <si>
    <t>Zufall</t>
  </si>
  <si>
    <t>Liga</t>
  </si>
  <si>
    <t>SG Altdorf/Ettenheim (LL)</t>
  </si>
  <si>
    <t>Frauen</t>
  </si>
  <si>
    <t>SG ESV/TVSTG Freiburg (BK)</t>
  </si>
  <si>
    <t>FT 1844 Freiburg II (KK)</t>
  </si>
  <si>
    <t>Alem. Freiburg-Zähringen (BK)</t>
  </si>
  <si>
    <t>FT 1844 Freiburg III (KK)</t>
  </si>
  <si>
    <t>TSV March (BK)</t>
  </si>
  <si>
    <t>SG Oberhausen/Köndringen-Ten. (LL)</t>
  </si>
  <si>
    <t>HSV Schopfheim (BK)</t>
  </si>
  <si>
    <t>TV Zell (KB)</t>
  </si>
  <si>
    <t>HC Emmendingen (KA)</t>
  </si>
  <si>
    <t>Sieger TV Zell (KB) - HC Emmendingen (KA)</t>
  </si>
  <si>
    <t>TG Altdorf (KA)</t>
  </si>
  <si>
    <t>Sieger TG Altdorf (KA) - FT 1844 Freiburg I (BK)</t>
  </si>
  <si>
    <t>HSG Freiburg (BK)</t>
  </si>
  <si>
    <t>FT 1844 Freiburg I (BK)</t>
  </si>
  <si>
    <t>FT 1844 Freiburg II (KB)</t>
  </si>
  <si>
    <t>SG ESV/TV St. Georgen Freiburg (BK)</t>
  </si>
  <si>
    <t>TSV March II (KA)</t>
  </si>
  <si>
    <t>TV Gundelfingen (KA)</t>
  </si>
  <si>
    <t>Sieger TSV March II (KA) - SG ESV/TV St. Georgen Freiburg (BK)</t>
  </si>
  <si>
    <t>HandBall Löwen Heitersheim  (BK)</t>
  </si>
  <si>
    <t>TV Herbolzheim II (BK)</t>
  </si>
  <si>
    <t>Sieger FT 1844 Freiburg II (KB) - SG Waldkirch/Denzlingen II (KA)</t>
  </si>
  <si>
    <t>SG Waldkirch/Denzlingen II (KA)</t>
  </si>
  <si>
    <t>DJK Bad Säckingen (KA)</t>
  </si>
  <si>
    <t>TV Todtnau (BK)</t>
  </si>
  <si>
    <t>Sieger TV Gundelfingen (KA) - HandBall Löwen Heitersheim  (BK)</t>
  </si>
  <si>
    <t>Sieger HSG Freiburg (BK) - TV Todtnau (BK)</t>
  </si>
  <si>
    <t>Sieger DJK Bad Säckingen (KA) - TV Herbolzheim II (BK)</t>
  </si>
  <si>
    <t>FREILOS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</si>
</sst>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00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Q55"/>
  <sheetViews>
    <sheetView tabSelected="1" zoomScale="80" zoomScaleNormal="80" workbookViewId="0" topLeftCell="B1">
      <selection activeCell="E1" sqref="E1"/>
    </sheetView>
  </sheetViews>
  <sheetFormatPr defaultColWidth="9.140625" defaultRowHeight="12.75"/>
  <cols>
    <col min="1" max="1" width="11.57421875" style="0" customWidth="1"/>
    <col min="2" max="2" width="3.8515625" style="0" customWidth="1"/>
    <col min="3" max="3" width="3.28125" style="0" customWidth="1"/>
    <col min="4" max="4" width="2.57421875" style="0" customWidth="1"/>
    <col min="6" max="6" width="5.8515625" style="0" customWidth="1"/>
    <col min="7" max="7" width="33.57421875" style="0" customWidth="1"/>
    <col min="8" max="8" width="8.140625" style="0" customWidth="1"/>
    <col min="9" max="9" width="3.00390625" style="0" customWidth="1"/>
    <col min="10" max="10" width="68.421875" style="0" customWidth="1"/>
    <col min="11" max="11" width="11.57421875" style="0" customWidth="1"/>
    <col min="12" max="12" width="6.140625" style="0" customWidth="1"/>
    <col min="13" max="13" width="6.421875" style="0" customWidth="1"/>
    <col min="14" max="14" width="10.8515625" style="0" customWidth="1"/>
    <col min="15" max="15" width="9.8515625" style="0" customWidth="1"/>
    <col min="16" max="16" width="32.8515625" style="0" customWidth="1"/>
    <col min="17" max="17" width="4.8515625" style="0" customWidth="1"/>
    <col min="18" max="16384" width="11.57421875" style="0" customWidth="1"/>
  </cols>
  <sheetData>
    <row r="3" ht="15">
      <c r="B3" s="1" t="s">
        <v>0</v>
      </c>
    </row>
    <row r="4" ht="15">
      <c r="B4" s="1"/>
    </row>
    <row r="5" ht="15">
      <c r="B5" s="1" t="s">
        <v>1</v>
      </c>
    </row>
    <row r="7" spans="5:10" ht="12.75">
      <c r="E7" s="2" t="s">
        <v>2</v>
      </c>
      <c r="F7" s="2" t="s">
        <v>3</v>
      </c>
      <c r="G7" s="2" t="s">
        <v>4</v>
      </c>
      <c r="H7" s="2" t="s">
        <v>2</v>
      </c>
      <c r="I7" s="2" t="s">
        <v>5</v>
      </c>
      <c r="J7" s="2" t="s">
        <v>4</v>
      </c>
    </row>
    <row r="8" spans="5:8" ht="12.75">
      <c r="E8" s="2"/>
      <c r="F8" s="2"/>
      <c r="G8" s="2"/>
      <c r="H8" s="2"/>
    </row>
    <row r="9" spans="5:8" ht="12.75">
      <c r="E9" s="2"/>
      <c r="F9" s="2"/>
      <c r="G9" s="2"/>
      <c r="H9" s="2"/>
    </row>
    <row r="10" spans="5:17" ht="12.75">
      <c r="E10" s="2" t="s">
        <v>6</v>
      </c>
      <c r="F10" s="2"/>
      <c r="G10" s="2"/>
      <c r="H10" s="2" t="s">
        <v>7</v>
      </c>
      <c r="L10" t="s">
        <v>8</v>
      </c>
      <c r="M10" t="s">
        <v>9</v>
      </c>
      <c r="N10" t="s">
        <v>10</v>
      </c>
      <c r="O10" t="s">
        <v>11</v>
      </c>
      <c r="P10" t="s">
        <v>4</v>
      </c>
      <c r="Q10" t="s">
        <v>12</v>
      </c>
    </row>
    <row r="11" spans="12:17" ht="14.25">
      <c r="L11" s="3">
        <f aca="true" t="shared" si="0" ref="L11:L18">RANK(N11,N$11:N$18)</f>
        <v>3</v>
      </c>
      <c r="M11" s="3">
        <v>1</v>
      </c>
      <c r="N11" s="4">
        <v>0.9098520764509185</v>
      </c>
      <c r="O11" s="5">
        <f aca="true" ca="1" t="shared" si="1" ref="O11:O18">RAND()</f>
        <v>0.9569626039463117</v>
      </c>
      <c r="P11" t="s">
        <v>13</v>
      </c>
      <c r="Q11">
        <v>2</v>
      </c>
    </row>
    <row r="12" spans="5:17" ht="14.25">
      <c r="E12" t="s">
        <v>14</v>
      </c>
      <c r="L12" s="3">
        <f t="shared" si="0"/>
        <v>4</v>
      </c>
      <c r="M12" s="3">
        <v>2</v>
      </c>
      <c r="N12" s="4">
        <v>0.8090399112157274</v>
      </c>
      <c r="O12" s="5">
        <f ca="1" t="shared" si="1"/>
        <v>0.9117382790897023</v>
      </c>
      <c r="P12" t="s">
        <v>15</v>
      </c>
      <c r="Q12">
        <v>3</v>
      </c>
    </row>
    <row r="13" spans="8:17" ht="14.25">
      <c r="H13" s="6"/>
      <c r="I13" s="7"/>
      <c r="J13" s="7"/>
      <c r="L13" s="3">
        <f t="shared" si="0"/>
        <v>8</v>
      </c>
      <c r="M13" s="3">
        <v>3</v>
      </c>
      <c r="N13" s="4">
        <v>0.24340872264796018</v>
      </c>
      <c r="O13" s="5">
        <f ca="1" t="shared" si="1"/>
        <v>0.6919431059291941</v>
      </c>
      <c r="P13" t="s">
        <v>16</v>
      </c>
      <c r="Q13">
        <v>4</v>
      </c>
    </row>
    <row r="14" spans="2:17" ht="14.25">
      <c r="B14">
        <v>1</v>
      </c>
      <c r="C14" s="3">
        <f aca="true" t="shared" si="2" ref="C14:C15">VLOOKUP(B14,L$11:P$18,2,0)</f>
        <v>8</v>
      </c>
      <c r="D14" s="3">
        <f aca="true" t="shared" si="3" ref="D14:D15">INDEX(Q$11:Q$18,C14)</f>
        <v>3</v>
      </c>
      <c r="H14" s="6">
        <v>131901</v>
      </c>
      <c r="I14" s="6">
        <v>8</v>
      </c>
      <c r="J14" s="6" t="s">
        <v>17</v>
      </c>
      <c r="L14" s="3">
        <f t="shared" si="0"/>
        <v>7</v>
      </c>
      <c r="M14" s="3">
        <v>4</v>
      </c>
      <c r="N14" s="4">
        <v>0.7311499937452939</v>
      </c>
      <c r="O14" s="5">
        <f ca="1" t="shared" si="1"/>
        <v>0.22619773995126766</v>
      </c>
      <c r="P14" t="s">
        <v>18</v>
      </c>
      <c r="Q14">
        <v>4</v>
      </c>
    </row>
    <row r="15" spans="2:17" ht="14.25">
      <c r="B15">
        <v>2</v>
      </c>
      <c r="C15" s="3">
        <f t="shared" si="2"/>
        <v>5</v>
      </c>
      <c r="D15" s="3">
        <f t="shared" si="3"/>
        <v>3</v>
      </c>
      <c r="H15" s="6"/>
      <c r="I15" s="6">
        <v>5</v>
      </c>
      <c r="J15" s="6" t="s">
        <v>19</v>
      </c>
      <c r="L15" s="3">
        <f t="shared" si="0"/>
        <v>2</v>
      </c>
      <c r="M15" s="3">
        <v>5</v>
      </c>
      <c r="N15" s="4">
        <v>0.9434871692559097</v>
      </c>
      <c r="O15" s="5">
        <f ca="1" t="shared" si="1"/>
        <v>0.904344609659566</v>
      </c>
      <c r="P15" t="s">
        <v>19</v>
      </c>
      <c r="Q15">
        <v>3</v>
      </c>
    </row>
    <row r="16" spans="3:17" ht="14.25">
      <c r="C16" s="3"/>
      <c r="D16" s="3"/>
      <c r="H16" s="6"/>
      <c r="I16" s="6"/>
      <c r="J16" s="6"/>
      <c r="L16" s="3">
        <f t="shared" si="0"/>
        <v>5</v>
      </c>
      <c r="M16" s="3">
        <v>6</v>
      </c>
      <c r="N16" s="4">
        <v>0.7833710962996645</v>
      </c>
      <c r="O16" s="5">
        <f ca="1" t="shared" si="1"/>
        <v>0.03869683058323581</v>
      </c>
      <c r="P16" t="s">
        <v>20</v>
      </c>
      <c r="Q16">
        <v>2</v>
      </c>
    </row>
    <row r="17" spans="2:17" ht="14.25">
      <c r="B17">
        <v>3</v>
      </c>
      <c r="C17" s="3">
        <f aca="true" t="shared" si="4" ref="C17:C18">VLOOKUP(B17,L$11:P$18,2,0)</f>
        <v>1</v>
      </c>
      <c r="D17" s="3">
        <f aca="true" t="shared" si="5" ref="D17:D18">INDEX(Q$11:Q$18,C17)</f>
        <v>2</v>
      </c>
      <c r="H17" s="6">
        <v>131902</v>
      </c>
      <c r="I17" s="6">
        <v>2</v>
      </c>
      <c r="J17" s="6" t="s">
        <v>15</v>
      </c>
      <c r="L17" s="3">
        <f t="shared" si="0"/>
        <v>6</v>
      </c>
      <c r="M17" s="3">
        <v>7</v>
      </c>
      <c r="N17" s="4">
        <v>0.7449548142835957</v>
      </c>
      <c r="O17" s="5">
        <f ca="1" t="shared" si="1"/>
        <v>0.4262883431115166</v>
      </c>
      <c r="P17" t="s">
        <v>21</v>
      </c>
      <c r="Q17">
        <v>3</v>
      </c>
    </row>
    <row r="18" spans="2:17" ht="14.25">
      <c r="B18">
        <v>4</v>
      </c>
      <c r="C18" s="3">
        <f t="shared" si="4"/>
        <v>2</v>
      </c>
      <c r="D18" s="3">
        <f t="shared" si="5"/>
        <v>3</v>
      </c>
      <c r="H18" s="6"/>
      <c r="I18" s="6">
        <v>1</v>
      </c>
      <c r="J18" s="6" t="s">
        <v>13</v>
      </c>
      <c r="L18" s="3">
        <f t="shared" si="0"/>
        <v>1</v>
      </c>
      <c r="M18" s="3">
        <v>8</v>
      </c>
      <c r="N18" s="4">
        <v>0.9749323198992554</v>
      </c>
      <c r="O18" s="5">
        <f ca="1" t="shared" si="1"/>
        <v>0.8195564907659708</v>
      </c>
      <c r="P18" t="s">
        <v>17</v>
      </c>
      <c r="Q18">
        <v>3</v>
      </c>
    </row>
    <row r="19" spans="3:10" ht="14.25">
      <c r="C19" s="3"/>
      <c r="D19" s="3"/>
      <c r="H19" s="6"/>
      <c r="I19" s="6"/>
      <c r="J19" s="6"/>
    </row>
    <row r="20" spans="2:10" ht="14.25">
      <c r="B20">
        <v>5</v>
      </c>
      <c r="C20" s="3">
        <f aca="true" t="shared" si="6" ref="C20:C21">VLOOKUP(B20,L$11:P$18,2,0)</f>
        <v>6</v>
      </c>
      <c r="D20" s="3">
        <f aca="true" t="shared" si="7" ref="D20:D21">INDEX(Q$11:Q$18,C20)</f>
        <v>2</v>
      </c>
      <c r="H20" s="6">
        <v>131903</v>
      </c>
      <c r="I20" s="6">
        <v>7</v>
      </c>
      <c r="J20" s="6" t="s">
        <v>21</v>
      </c>
    </row>
    <row r="21" spans="2:10" ht="14.25">
      <c r="B21">
        <v>6</v>
      </c>
      <c r="C21" s="3">
        <f t="shared" si="6"/>
        <v>7</v>
      </c>
      <c r="D21" s="3">
        <f t="shared" si="7"/>
        <v>3</v>
      </c>
      <c r="H21" s="6"/>
      <c r="I21" s="6">
        <v>6</v>
      </c>
      <c r="J21" s="6" t="s">
        <v>20</v>
      </c>
    </row>
    <row r="22" spans="3:10" ht="14.25">
      <c r="C22" s="3"/>
      <c r="D22" s="3"/>
      <c r="H22" s="6"/>
      <c r="I22" s="6"/>
      <c r="J22" s="6"/>
    </row>
    <row r="23" spans="2:10" ht="14.25">
      <c r="B23">
        <v>7</v>
      </c>
      <c r="C23" s="3">
        <f aca="true" t="shared" si="8" ref="C23:C24">VLOOKUP(B23,L$11:P$18,2,0)</f>
        <v>4</v>
      </c>
      <c r="D23" s="3">
        <f aca="true" t="shared" si="9" ref="D23:D24">INDEX(Q$11:Q$18,C23)</f>
        <v>4</v>
      </c>
      <c r="H23" s="6">
        <v>131904</v>
      </c>
      <c r="I23" s="6">
        <v>4</v>
      </c>
      <c r="J23" s="6" t="s">
        <v>18</v>
      </c>
    </row>
    <row r="24" spans="2:10" ht="14.25">
      <c r="B24">
        <v>8</v>
      </c>
      <c r="C24" s="3">
        <f t="shared" si="8"/>
        <v>3</v>
      </c>
      <c r="D24" s="3">
        <f t="shared" si="9"/>
        <v>4</v>
      </c>
      <c r="H24" s="6"/>
      <c r="I24" s="6">
        <v>3</v>
      </c>
      <c r="J24" s="6" t="s">
        <v>16</v>
      </c>
    </row>
    <row r="25" spans="8:10" ht="14.25">
      <c r="H25" s="6"/>
      <c r="I25" s="6"/>
      <c r="J25" s="6"/>
    </row>
    <row r="26" ht="14.25"/>
    <row r="27" ht="14.25"/>
    <row r="28" spans="5:10" ht="14.25">
      <c r="E28" s="6"/>
      <c r="F28" s="6"/>
      <c r="G28" s="6"/>
      <c r="H28" s="6"/>
      <c r="I28" s="6"/>
      <c r="J28" s="6"/>
    </row>
    <row r="29" spans="2:17" ht="14.25">
      <c r="B29">
        <v>1</v>
      </c>
      <c r="C29" s="3">
        <f aca="true" t="shared" si="10" ref="C29:C30">VLOOKUP(B29,L$30:P$44,2,0)</f>
        <v>15</v>
      </c>
      <c r="D29" s="3">
        <f aca="true" t="shared" si="11" ref="D29:D30">INDEX(Q$30:Q$101,C29)</f>
        <v>5</v>
      </c>
      <c r="E29" s="6">
        <v>130901</v>
      </c>
      <c r="F29" s="6">
        <v>15</v>
      </c>
      <c r="G29" s="8" t="s">
        <v>22</v>
      </c>
      <c r="H29" s="6"/>
      <c r="I29" s="6"/>
      <c r="J29" s="6"/>
      <c r="L29" t="s">
        <v>8</v>
      </c>
      <c r="M29" t="s">
        <v>9</v>
      </c>
      <c r="N29" s="3" t="s">
        <v>10</v>
      </c>
      <c r="O29" s="3" t="s">
        <v>11</v>
      </c>
      <c r="P29" t="s">
        <v>4</v>
      </c>
      <c r="Q29" t="s">
        <v>12</v>
      </c>
    </row>
    <row r="30" spans="2:17" ht="14.25">
      <c r="B30">
        <v>2</v>
      </c>
      <c r="C30" s="3">
        <f t="shared" si="10"/>
        <v>2</v>
      </c>
      <c r="D30" s="3">
        <f t="shared" si="11"/>
        <v>4</v>
      </c>
      <c r="E30" s="6"/>
      <c r="F30" s="6">
        <v>2</v>
      </c>
      <c r="G30" s="6" t="s">
        <v>23</v>
      </c>
      <c r="H30" s="6">
        <v>130908</v>
      </c>
      <c r="I30" s="6"/>
      <c r="J30" s="6" t="s">
        <v>24</v>
      </c>
      <c r="L30" s="3">
        <f aca="true" t="shared" si="12" ref="L30:L44">RANK(N30,N$30:N$44)</f>
        <v>4</v>
      </c>
      <c r="M30" s="3">
        <v>1</v>
      </c>
      <c r="N30" s="4">
        <v>0.6495556106258664</v>
      </c>
      <c r="O30" s="5">
        <f aca="true" ca="1" t="shared" si="13" ref="O30:O44">RAND()</f>
        <v>0.6652106581346461</v>
      </c>
      <c r="P30" t="s">
        <v>25</v>
      </c>
      <c r="Q30">
        <v>4</v>
      </c>
    </row>
    <row r="31" spans="5:17" ht="14.25">
      <c r="E31" s="6"/>
      <c r="F31" s="6"/>
      <c r="G31" s="6"/>
      <c r="H31" s="6"/>
      <c r="I31" s="6"/>
      <c r="J31" s="6"/>
      <c r="L31" s="3">
        <f t="shared" si="12"/>
        <v>2</v>
      </c>
      <c r="M31" s="3">
        <v>2</v>
      </c>
      <c r="N31" s="4">
        <v>0.7913080464425483</v>
      </c>
      <c r="O31" s="5">
        <f ca="1" t="shared" si="13"/>
        <v>0.3415777234650911</v>
      </c>
      <c r="P31" t="s">
        <v>23</v>
      </c>
      <c r="Q31">
        <v>4</v>
      </c>
    </row>
    <row r="32" spans="2:17" ht="14.25">
      <c r="B32">
        <v>3</v>
      </c>
      <c r="C32" s="3">
        <f aca="true" t="shared" si="14" ref="C32:C33">VLOOKUP(B32,L$30:P$44,2,0)</f>
        <v>4</v>
      </c>
      <c r="D32" s="3">
        <f aca="true" t="shared" si="15" ref="D32:D33">INDEX(Q$30:Q$101,C32)</f>
        <v>3</v>
      </c>
      <c r="E32" s="6">
        <v>130902</v>
      </c>
      <c r="F32" s="6">
        <v>1</v>
      </c>
      <c r="G32" s="6" t="s">
        <v>25</v>
      </c>
      <c r="H32" s="6"/>
      <c r="I32" s="6"/>
      <c r="J32" s="6" t="s">
        <v>26</v>
      </c>
      <c r="L32" s="3">
        <f t="shared" si="12"/>
        <v>11</v>
      </c>
      <c r="M32" s="3">
        <v>3</v>
      </c>
      <c r="N32" s="4">
        <v>0.1498795975331281</v>
      </c>
      <c r="O32" s="5">
        <f ca="1" t="shared" si="13"/>
        <v>0.5250781150632189</v>
      </c>
      <c r="P32" t="s">
        <v>27</v>
      </c>
      <c r="Q32">
        <v>3</v>
      </c>
    </row>
    <row r="33" spans="2:17" ht="14.25">
      <c r="B33">
        <v>4</v>
      </c>
      <c r="C33" s="3">
        <f t="shared" si="14"/>
        <v>1</v>
      </c>
      <c r="D33" s="3">
        <f t="shared" si="15"/>
        <v>4</v>
      </c>
      <c r="E33" s="6"/>
      <c r="F33" s="6">
        <v>4</v>
      </c>
      <c r="G33" s="6" t="s">
        <v>28</v>
      </c>
      <c r="H33" s="6"/>
      <c r="I33" s="6"/>
      <c r="J33" s="6"/>
      <c r="L33" s="3">
        <f t="shared" si="12"/>
        <v>3</v>
      </c>
      <c r="M33" s="3">
        <v>4</v>
      </c>
      <c r="N33" s="4">
        <v>0.7217663111165378</v>
      </c>
      <c r="O33" s="5">
        <f ca="1" t="shared" si="13"/>
        <v>0.6639339439492772</v>
      </c>
      <c r="P33" t="s">
        <v>28</v>
      </c>
      <c r="Q33">
        <v>3</v>
      </c>
    </row>
    <row r="34" spans="5:17" ht="14.25">
      <c r="E34" s="6"/>
      <c r="F34" s="6"/>
      <c r="G34" s="6"/>
      <c r="H34" s="6"/>
      <c r="I34" s="6"/>
      <c r="J34" s="6"/>
      <c r="L34" s="3">
        <f t="shared" si="12"/>
        <v>8</v>
      </c>
      <c r="M34" s="3">
        <v>5</v>
      </c>
      <c r="N34" s="4">
        <v>0.26125422785273794</v>
      </c>
      <c r="O34" s="5">
        <f ca="1" t="shared" si="13"/>
        <v>0.26688193467827687</v>
      </c>
      <c r="P34" t="s">
        <v>29</v>
      </c>
      <c r="Q34">
        <v>5</v>
      </c>
    </row>
    <row r="35" spans="5:17" ht="14.25">
      <c r="E35" s="6"/>
      <c r="F35" s="6"/>
      <c r="G35" s="6"/>
      <c r="H35" s="6"/>
      <c r="I35" s="6"/>
      <c r="J35" s="6"/>
      <c r="L35" s="3">
        <f t="shared" si="12"/>
        <v>6</v>
      </c>
      <c r="M35" s="3">
        <v>6</v>
      </c>
      <c r="N35" s="4">
        <v>0.5364471981576243</v>
      </c>
      <c r="O35" s="5">
        <f ca="1" t="shared" si="13"/>
        <v>0.4737520909595383</v>
      </c>
      <c r="P35" t="s">
        <v>30</v>
      </c>
      <c r="Q35">
        <v>3</v>
      </c>
    </row>
    <row r="36" spans="2:17" ht="14.25">
      <c r="B36">
        <v>5</v>
      </c>
      <c r="C36" s="3">
        <f aca="true" t="shared" si="16" ref="C36:C37">VLOOKUP(B36,L$30:P$44,2,0)</f>
        <v>10</v>
      </c>
      <c r="D36" s="3">
        <f aca="true" t="shared" si="17" ref="D36:D37">INDEX(Q$30:Q$101,C36)</f>
        <v>4</v>
      </c>
      <c r="E36" s="6">
        <v>130903</v>
      </c>
      <c r="F36" s="6">
        <v>10</v>
      </c>
      <c r="G36" s="6" t="s">
        <v>31</v>
      </c>
      <c r="H36" s="6"/>
      <c r="I36" s="6"/>
      <c r="J36" s="6"/>
      <c r="L36" s="3">
        <f t="shared" si="12"/>
        <v>10</v>
      </c>
      <c r="M36" s="3">
        <v>7</v>
      </c>
      <c r="N36" s="4">
        <v>0.17043323609804145</v>
      </c>
      <c r="O36" s="5">
        <f ca="1" t="shared" si="13"/>
        <v>0.8695491742718747</v>
      </c>
      <c r="P36" t="s">
        <v>32</v>
      </c>
      <c r="Q36">
        <v>4</v>
      </c>
    </row>
    <row r="37" spans="2:17" ht="14.25">
      <c r="B37">
        <v>6</v>
      </c>
      <c r="C37" s="3">
        <f t="shared" si="16"/>
        <v>6</v>
      </c>
      <c r="D37" s="3">
        <f t="shared" si="17"/>
        <v>3</v>
      </c>
      <c r="E37" s="6"/>
      <c r="F37" s="6">
        <v>6</v>
      </c>
      <c r="G37" s="6" t="s">
        <v>30</v>
      </c>
      <c r="H37" s="6">
        <v>130909</v>
      </c>
      <c r="I37" s="6"/>
      <c r="J37" s="6" t="s">
        <v>33</v>
      </c>
      <c r="L37" s="3">
        <f t="shared" si="12"/>
        <v>9</v>
      </c>
      <c r="M37" s="3">
        <v>8</v>
      </c>
      <c r="N37" s="4">
        <v>0.22571364197817118</v>
      </c>
      <c r="O37" s="5">
        <f ca="1" t="shared" si="13"/>
        <v>0.15346743151071746</v>
      </c>
      <c r="P37" s="3" t="s">
        <v>34</v>
      </c>
      <c r="Q37" s="3">
        <v>3</v>
      </c>
    </row>
    <row r="38" spans="5:17" ht="14.25">
      <c r="E38" s="6"/>
      <c r="F38" s="6"/>
      <c r="G38" s="6"/>
      <c r="H38" s="6"/>
      <c r="I38" s="6"/>
      <c r="J38" s="6"/>
      <c r="L38" s="3">
        <f t="shared" si="12"/>
        <v>14</v>
      </c>
      <c r="M38">
        <v>9</v>
      </c>
      <c r="N38" s="4">
        <v>0.04728116313439276</v>
      </c>
      <c r="O38" s="5">
        <f ca="1" t="shared" si="13"/>
        <v>0.02748110496780146</v>
      </c>
      <c r="P38" s="3" t="s">
        <v>35</v>
      </c>
      <c r="Q38" s="3">
        <v>3</v>
      </c>
    </row>
    <row r="39" spans="2:17" ht="14.25">
      <c r="B39">
        <v>7</v>
      </c>
      <c r="C39" s="3">
        <f aca="true" t="shared" si="18" ref="C39:C40">VLOOKUP(B39,L$30:P$44,2,0)</f>
        <v>13</v>
      </c>
      <c r="D39" s="3">
        <f aca="true" t="shared" si="19" ref="D39:D40">INDEX(Q$30:Q$101,C39)</f>
        <v>4</v>
      </c>
      <c r="E39" s="6">
        <v>130904</v>
      </c>
      <c r="F39" s="6">
        <v>5</v>
      </c>
      <c r="G39" s="6" t="s">
        <v>29</v>
      </c>
      <c r="H39" s="6"/>
      <c r="I39" s="6"/>
      <c r="J39" s="6" t="s">
        <v>36</v>
      </c>
      <c r="L39" s="3">
        <f t="shared" si="12"/>
        <v>5</v>
      </c>
      <c r="M39">
        <v>10</v>
      </c>
      <c r="N39" s="4">
        <v>0.5688871566421615</v>
      </c>
      <c r="O39" s="5">
        <f ca="1" t="shared" si="13"/>
        <v>0.06514724486046343</v>
      </c>
      <c r="P39" s="3" t="s">
        <v>31</v>
      </c>
      <c r="Q39" s="3">
        <v>4</v>
      </c>
    </row>
    <row r="40" spans="2:17" ht="14.25">
      <c r="B40">
        <v>8</v>
      </c>
      <c r="C40" s="3">
        <f t="shared" si="18"/>
        <v>5</v>
      </c>
      <c r="D40" s="3">
        <f t="shared" si="19"/>
        <v>5</v>
      </c>
      <c r="E40" s="6"/>
      <c r="F40" s="6">
        <v>13</v>
      </c>
      <c r="G40" s="6" t="s">
        <v>37</v>
      </c>
      <c r="H40" s="6"/>
      <c r="I40" s="6"/>
      <c r="J40" s="6"/>
      <c r="L40" s="3">
        <f t="shared" si="12"/>
        <v>13</v>
      </c>
      <c r="M40">
        <v>11</v>
      </c>
      <c r="N40" s="4">
        <v>0.05009148861744454</v>
      </c>
      <c r="O40" s="5">
        <f ca="1" t="shared" si="13"/>
        <v>0.9826267317493973</v>
      </c>
      <c r="P40" s="3" t="s">
        <v>38</v>
      </c>
      <c r="Q40" s="3">
        <v>4</v>
      </c>
    </row>
    <row r="41" spans="5:17" ht="14.25">
      <c r="E41" s="6"/>
      <c r="F41" s="6"/>
      <c r="G41" s="6"/>
      <c r="H41" s="6"/>
      <c r="I41" s="6"/>
      <c r="J41" s="6"/>
      <c r="L41" s="3">
        <f t="shared" si="12"/>
        <v>12</v>
      </c>
      <c r="M41">
        <v>12</v>
      </c>
      <c r="N41" s="4">
        <v>0.052265018834146304</v>
      </c>
      <c r="O41" s="5">
        <f ca="1" t="shared" si="13"/>
        <v>0.8774106887530694</v>
      </c>
      <c r="P41" s="3" t="s">
        <v>39</v>
      </c>
      <c r="Q41" s="3">
        <v>3</v>
      </c>
    </row>
    <row r="42" spans="5:17" ht="14.25">
      <c r="E42" s="6"/>
      <c r="F42" s="6"/>
      <c r="G42" s="6"/>
      <c r="H42" s="6"/>
      <c r="I42" s="6"/>
      <c r="J42" s="6"/>
      <c r="L42" s="3">
        <f t="shared" si="12"/>
        <v>7</v>
      </c>
      <c r="M42">
        <v>13</v>
      </c>
      <c r="N42" s="4">
        <v>0.4029180421117286</v>
      </c>
      <c r="O42" s="5">
        <f ca="1" t="shared" si="13"/>
        <v>0.8101016466676252</v>
      </c>
      <c r="P42" t="s">
        <v>37</v>
      </c>
      <c r="Q42" s="3">
        <v>4</v>
      </c>
    </row>
    <row r="43" spans="2:17" ht="14.25">
      <c r="B43">
        <v>9</v>
      </c>
      <c r="C43" s="3">
        <f aca="true" t="shared" si="20" ref="C43:C44">VLOOKUP(B43,L$30:P$44,2,0)</f>
        <v>8</v>
      </c>
      <c r="D43" s="3">
        <f aca="true" t="shared" si="21" ref="D43:D44">INDEX(Q$30:Q$101,C43)</f>
        <v>3</v>
      </c>
      <c r="E43" s="6">
        <v>130905</v>
      </c>
      <c r="F43" s="6">
        <v>7</v>
      </c>
      <c r="G43" s="6" t="s">
        <v>32</v>
      </c>
      <c r="H43" s="6"/>
      <c r="I43" s="6"/>
      <c r="J43" s="6"/>
      <c r="L43" s="3">
        <f t="shared" si="12"/>
        <v>15</v>
      </c>
      <c r="M43">
        <v>14</v>
      </c>
      <c r="N43" s="4">
        <v>0.010619338255693273</v>
      </c>
      <c r="O43" s="5">
        <f ca="1" t="shared" si="13"/>
        <v>0.327377938808177</v>
      </c>
      <c r="P43" t="s">
        <v>17</v>
      </c>
      <c r="Q43" s="3">
        <v>3</v>
      </c>
    </row>
    <row r="44" spans="2:17" ht="14.25">
      <c r="B44">
        <v>10</v>
      </c>
      <c r="C44" s="3">
        <f t="shared" si="20"/>
        <v>7</v>
      </c>
      <c r="D44" s="3">
        <f t="shared" si="21"/>
        <v>4</v>
      </c>
      <c r="E44" s="6"/>
      <c r="F44" s="6">
        <v>8</v>
      </c>
      <c r="G44" s="6" t="s">
        <v>34</v>
      </c>
      <c r="H44" s="6">
        <v>130910</v>
      </c>
      <c r="I44" s="6"/>
      <c r="J44" s="6" t="s">
        <v>40</v>
      </c>
      <c r="L44" s="3">
        <f t="shared" si="12"/>
        <v>1</v>
      </c>
      <c r="M44">
        <v>15</v>
      </c>
      <c r="N44" s="4">
        <v>0.8123100731753624</v>
      </c>
      <c r="O44" s="5">
        <f ca="1" t="shared" si="13"/>
        <v>0.03991855771906032</v>
      </c>
      <c r="P44" t="s">
        <v>22</v>
      </c>
      <c r="Q44" s="3">
        <v>5</v>
      </c>
    </row>
    <row r="45" spans="5:10" ht="14.25">
      <c r="E45" s="6"/>
      <c r="F45" s="6"/>
      <c r="G45" s="6"/>
      <c r="H45" s="6"/>
      <c r="I45" s="6"/>
      <c r="J45" s="6"/>
    </row>
    <row r="46" spans="2:10" ht="14.25">
      <c r="B46">
        <v>11</v>
      </c>
      <c r="C46" s="3">
        <f aca="true" t="shared" si="22" ref="C46:C47">VLOOKUP(B46,L$30:P$44,2,0)</f>
        <v>3</v>
      </c>
      <c r="D46" s="3">
        <f aca="true" t="shared" si="23" ref="D46:D47">INDEX(Q$30:Q$101,C46)</f>
        <v>3</v>
      </c>
      <c r="E46" s="6">
        <v>130906</v>
      </c>
      <c r="F46" s="6">
        <v>3</v>
      </c>
      <c r="G46" s="6" t="s">
        <v>27</v>
      </c>
      <c r="H46" s="6"/>
      <c r="I46" s="6"/>
      <c r="J46" s="6" t="s">
        <v>41</v>
      </c>
    </row>
    <row r="47" spans="2:10" ht="14.25">
      <c r="B47">
        <v>12</v>
      </c>
      <c r="C47" s="3">
        <f t="shared" si="22"/>
        <v>12</v>
      </c>
      <c r="D47" s="3">
        <f t="shared" si="23"/>
        <v>3</v>
      </c>
      <c r="E47" s="6"/>
      <c r="F47" s="6">
        <v>12</v>
      </c>
      <c r="G47" s="6" t="s">
        <v>39</v>
      </c>
      <c r="H47" s="6"/>
      <c r="I47" s="6"/>
      <c r="J47" s="6"/>
    </row>
    <row r="48" spans="5:10" ht="14.25">
      <c r="E48" s="6"/>
      <c r="F48" s="6"/>
      <c r="G48" s="6"/>
      <c r="H48" s="6"/>
      <c r="I48" s="6"/>
      <c r="J48" s="6"/>
    </row>
    <row r="49" spans="5:10" ht="14.25">
      <c r="E49" s="6"/>
      <c r="F49" s="6"/>
      <c r="G49" s="6"/>
      <c r="H49" s="6"/>
      <c r="I49" s="6"/>
      <c r="J49" s="6"/>
    </row>
    <row r="50" spans="2:10" ht="14.25">
      <c r="B50">
        <v>13</v>
      </c>
      <c r="C50" s="3">
        <f aca="true" t="shared" si="24" ref="C50:C51">VLOOKUP(B50,L$30:P$44,2,0)</f>
        <v>11</v>
      </c>
      <c r="D50" s="3">
        <f aca="true" t="shared" si="25" ref="D50:D51">INDEX(Q$30:Q$101,C50)</f>
        <v>4</v>
      </c>
      <c r="E50" s="6">
        <v>130907</v>
      </c>
      <c r="F50" s="6">
        <v>11</v>
      </c>
      <c r="G50" s="6" t="s">
        <v>38</v>
      </c>
      <c r="H50" s="6"/>
      <c r="I50" s="6"/>
      <c r="J50" s="6"/>
    </row>
    <row r="51" spans="2:10" ht="14.25">
      <c r="B51">
        <v>14</v>
      </c>
      <c r="C51" s="3">
        <f t="shared" si="24"/>
        <v>9</v>
      </c>
      <c r="D51" s="3">
        <f t="shared" si="25"/>
        <v>3</v>
      </c>
      <c r="E51" s="6"/>
      <c r="F51" s="6">
        <v>9</v>
      </c>
      <c r="G51" s="6" t="s">
        <v>35</v>
      </c>
      <c r="H51" s="6">
        <v>130911</v>
      </c>
      <c r="I51" s="6"/>
      <c r="J51" s="6" t="s">
        <v>42</v>
      </c>
    </row>
    <row r="52" spans="5:10" ht="14.25">
      <c r="E52" s="6"/>
      <c r="F52" s="6"/>
      <c r="G52" s="6"/>
      <c r="H52" s="6"/>
      <c r="I52" s="6"/>
      <c r="J52" s="6"/>
    </row>
    <row r="53" spans="2:10" ht="14.25">
      <c r="B53">
        <v>15</v>
      </c>
      <c r="C53" s="3">
        <f>VLOOKUP(B53,L$30:P$44,2,0)</f>
        <v>14</v>
      </c>
      <c r="D53" s="3">
        <f>INDEX(Q$30:Q$101,C53)</f>
        <v>3</v>
      </c>
      <c r="E53" s="6"/>
      <c r="F53" s="6">
        <v>14</v>
      </c>
      <c r="G53" s="6" t="s">
        <v>17</v>
      </c>
      <c r="H53" s="6"/>
      <c r="I53" s="6"/>
      <c r="J53" s="6" t="s">
        <v>17</v>
      </c>
    </row>
    <row r="54" spans="5:10" ht="14.25">
      <c r="E54" s="6"/>
      <c r="F54" s="6"/>
      <c r="G54" s="6" t="s">
        <v>43</v>
      </c>
      <c r="H54" s="6"/>
      <c r="I54" s="6"/>
      <c r="J54" s="6"/>
    </row>
    <row r="55" spans="5:10" ht="14.25">
      <c r="E55" s="6"/>
      <c r="F55" s="6"/>
      <c r="G55" s="6"/>
      <c r="H55" s="6"/>
      <c r="I55" s="6"/>
      <c r="J55" s="6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2022-06-21T10:08:24Z</dcterms:created>
  <dcterms:modified xsi:type="dcterms:W3CDTF">2022-06-22T19:17:33Z</dcterms:modified>
  <cp:category/>
  <cp:version/>
  <cp:contentType/>
  <cp:contentStatus/>
  <cp:revision>4</cp:revision>
</cp:coreProperties>
</file>